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medumy-my.sharepoint.com/personal/shahrir_ukm_edu_my/Documents/Service/MQA APP Refresher Course 2026/Slide &amp; Blueprint/"/>
    </mc:Choice>
  </mc:AlternateContent>
  <xr:revisionPtr revIDLastSave="1690" documentId="8_{23A855ED-83DF-4FCD-9983-72927521991C}" xr6:coauthVersionLast="47" xr6:coauthVersionMax="47" xr10:uidLastSave="{7E2B3B54-2800-B84D-8507-34B71A0518FC}"/>
  <bookViews>
    <workbookView xWindow="21300" yWindow="6700" windowWidth="23020" windowHeight="17120" xr2:uid="{349DBE16-0B1D-4DC5-9332-EDA2CF7FBCBC}"/>
  </bookViews>
  <sheets>
    <sheet name="SAA" sheetId="3" r:id="rId1"/>
    <sheet name="CE" sheetId="4" r:id="rId2"/>
    <sheet name="Standards-Criteria" sheetId="5" r:id="rId3"/>
  </sheets>
  <definedNames>
    <definedName name="_xlnm.Print_Area" localSheetId="1">CE!$A$1:$M$56</definedName>
    <definedName name="_xlnm.Print_Area" localSheetId="0">SAA!$A$1:$M$56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4" l="1"/>
  <c r="P10" i="4"/>
  <c r="P8" i="4"/>
  <c r="P12" i="3"/>
  <c r="P10" i="3"/>
  <c r="P8" i="3"/>
  <c r="K30" i="3"/>
  <c r="K30" i="4"/>
  <c r="D34" i="5"/>
  <c r="C34" i="5"/>
  <c r="D26" i="5"/>
  <c r="C26" i="5"/>
  <c r="D18" i="5"/>
  <c r="C18" i="5"/>
  <c r="D11" i="5"/>
  <c r="C11" i="5"/>
  <c r="D3" i="5"/>
  <c r="D40" i="5" s="1"/>
  <c r="C3" i="5"/>
  <c r="C40" i="5" s="1"/>
  <c r="J26" i="4" l="1"/>
  <c r="J23" i="4"/>
  <c r="L23" i="4" s="1"/>
  <c r="J20" i="4"/>
  <c r="L20" i="4" s="1"/>
  <c r="J17" i="4"/>
  <c r="L17" i="4" s="1"/>
  <c r="J14" i="4"/>
  <c r="L14" i="4" s="1"/>
  <c r="J26" i="3"/>
  <c r="J23" i="3"/>
  <c r="L23" i="3" s="1"/>
  <c r="J20" i="3"/>
  <c r="L20" i="3" s="1"/>
  <c r="J17" i="3"/>
  <c r="L17" i="3" s="1"/>
  <c r="J14" i="3"/>
  <c r="L14" i="3" s="1"/>
  <c r="L26" i="3" l="1"/>
  <c r="L26" i="4"/>
  <c r="L30" i="3"/>
  <c r="L30" i="4"/>
</calcChain>
</file>

<file path=xl/sharedStrings.xml><?xml version="1.0" encoding="utf-8"?>
<sst xmlns="http://schemas.openxmlformats.org/spreadsheetml/2006/main" count="86" uniqueCount="64">
  <si>
    <t>RATING SCORES AND FINAL RECOMMENDATIONS</t>
  </si>
  <si>
    <t>Overall Remarks:</t>
  </si>
  <si>
    <t>AREAS OF EVALUATION</t>
  </si>
  <si>
    <t>Score</t>
  </si>
  <si>
    <t>Weight</t>
  </si>
  <si>
    <t>%</t>
  </si>
  <si>
    <t>3.1A</t>
  </si>
  <si>
    <t>3.1B</t>
  </si>
  <si>
    <t>4.1A</t>
  </si>
  <si>
    <t>4.1B</t>
  </si>
  <si>
    <t>TOTAL</t>
  </si>
  <si>
    <t>Name of HEP</t>
  </si>
  <si>
    <t>Final Recommendations for Accreditation Decision</t>
  </si>
  <si>
    <t>Overall Ratings:</t>
  </si>
  <si>
    <t>5.2A</t>
  </si>
  <si>
    <t>5.2B</t>
  </si>
  <si>
    <t>INSTITUTIONAL QUALITY AUDIT FRAMEWORK (IQAF)</t>
  </si>
  <si>
    <t>Standards</t>
  </si>
  <si>
    <t>Area 1</t>
  </si>
  <si>
    <t>Institutional Governance and Sustainability</t>
  </si>
  <si>
    <t>Formulation and Review of Vision, Mission and Educational Goals</t>
  </si>
  <si>
    <t>Formulation and Deployment of Strategic Plans</t>
  </si>
  <si>
    <t>Institutional and Academic Leadership</t>
  </si>
  <si>
    <t>Governance Function and Mechanism</t>
  </si>
  <si>
    <t>Management of Information and Records</t>
  </si>
  <si>
    <t>Institutional Sustainability</t>
  </si>
  <si>
    <t>Area 2</t>
  </si>
  <si>
    <t>Academic Development and Management</t>
  </si>
  <si>
    <t>Formulation of Learning Outcomes</t>
  </si>
  <si>
    <t>Programme Design</t>
  </si>
  <si>
    <t>Programme Delivery</t>
  </si>
  <si>
    <t>Student Assessment</t>
  </si>
  <si>
    <t>Programme Management</t>
  </si>
  <si>
    <t>Area 3</t>
  </si>
  <si>
    <t>Student Experience and Support</t>
  </si>
  <si>
    <t>Student Admission</t>
  </si>
  <si>
    <t>Mobility and Credit Transfer</t>
  </si>
  <si>
    <t xml:space="preserve">Student Support Services </t>
  </si>
  <si>
    <t>Student Development</t>
  </si>
  <si>
    <t>Student Representation and Empowerment</t>
  </si>
  <si>
    <t>Alumni</t>
  </si>
  <si>
    <t>Area 4</t>
  </si>
  <si>
    <t>Talent and Resources</t>
  </si>
  <si>
    <t>Academic Staff</t>
  </si>
  <si>
    <t>Non-Academic Staff</t>
  </si>
  <si>
    <t>Physical Resources</t>
  </si>
  <si>
    <t>Technological Resources</t>
  </si>
  <si>
    <t>Research Resources</t>
  </si>
  <si>
    <t>Financial Resources</t>
  </si>
  <si>
    <t>Area 5</t>
  </si>
  <si>
    <t>Quality Assurance and Enhancement</t>
  </si>
  <si>
    <t>Internal Quality Assurance System</t>
  </si>
  <si>
    <t>Mechanisms for Programme Monitoring, Review and Evaluation</t>
  </si>
  <si>
    <t>Involvement of Stakeholders and Educational Experts</t>
  </si>
  <si>
    <t>Quality Improvement and Enhancement</t>
  </si>
  <si>
    <t>Total</t>
  </si>
  <si>
    <t>Area 1: Institutional Governance and Sustainability</t>
  </si>
  <si>
    <t>Area 2: Academic Development and Management</t>
  </si>
  <si>
    <t>Area 3: Student Experience and Support</t>
  </si>
  <si>
    <t>Area 4: Talent and Resources</t>
  </si>
  <si>
    <t>Area 5: Quality Assurance and Enhancement</t>
  </si>
  <si>
    <t>COMPLIANCE EVALUATION (CE) BY PANEL OF ASSESSORS (POA)</t>
  </si>
  <si>
    <t>SELF-ACCREDITATION AUDIT (SAA) BY  BY PANEL OF ASSESSORS (POA)</t>
  </si>
  <si>
    <t>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</si>
</sst>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FED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" fontId="0" fillId="2" borderId="1" xfId="0" applyNumberForma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0" xfId="1"/>
    <xf numFmtId="0" fontId="5" fillId="0" borderId="0" xfId="1" applyFont="1" applyAlignment="1">
      <alignment horizontal="center"/>
    </xf>
    <xf numFmtId="0" fontId="5" fillId="0" borderId="0" xfId="1" applyFont="1"/>
    <xf numFmtId="0" fontId="1" fillId="0" borderId="0" xfId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0" fillId="2" borderId="2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</cellXfs>
  <cellStyles count="2">
    <cellStyle name="Normal" xfId="0" builtinId="0"/>
    <cellStyle name="Normal 2" xfId="1" xr:uid="{89F1A680-B01C-D647-9DB4-B706E2265E41}"/>
  </cellStyles>
  <dxfs count="27">
    <dxf>
      <fill>
        <patternFill>
          <bgColor rgb="FFBBDDFF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0000AA"/>
      </font>
    </dxf>
    <dxf>
      <font>
        <color rgb="FF0000FF"/>
      </font>
    </dxf>
    <dxf>
      <font>
        <color rgb="FFFF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BBDDFF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0000AA"/>
      </font>
    </dxf>
    <dxf>
      <font>
        <color rgb="FF0000FF"/>
      </font>
    </dxf>
    <dxf>
      <font>
        <color rgb="FFFF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D9FED3"/>
      <color rgb="FF0000AA"/>
      <color rgb="FF000099"/>
      <color rgb="FF000080"/>
      <color rgb="FF0000FF"/>
      <color rgb="FF0432FF"/>
      <color rgb="FFFFC7CE"/>
      <color rgb="FFBBDDFF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(SAA!$B$14,SAA!$B$17,SAA!$B$20,SAA!$B$23,SAA!$B$26)</c:f>
              <c:strCache>
                <c:ptCount val="5"/>
                <c:pt idx="0">
                  <c:v>Area 1: Institutional Governance and Sustainability</c:v>
                </c:pt>
                <c:pt idx="1">
                  <c:v>Area 2: Academic Development and Management</c:v>
                </c:pt>
                <c:pt idx="2">
                  <c:v>Area 3: Student Experience and Support</c:v>
                </c:pt>
                <c:pt idx="3">
                  <c:v>Area 4: Talent and Resources</c:v>
                </c:pt>
                <c:pt idx="4">
                  <c:v>Area 5: Quality Assurance and Enhancement</c:v>
                </c:pt>
              </c:strCache>
            </c:strRef>
          </c:cat>
          <c:val>
            <c:numRef>
              <c:f>(SAA!$J$14,SAA!$J$17,SAA!$J$20,SAA!$J$23,SAA!$J$26)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6-634B-BBC7-517C029A4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51263"/>
        <c:axId val="60896991"/>
      </c:radarChart>
      <c:catAx>
        <c:axId val="6185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96991"/>
        <c:crosses val="autoZero"/>
        <c:auto val="1"/>
        <c:lblAlgn val="ctr"/>
        <c:lblOffset val="100"/>
        <c:noMultiLvlLbl val="0"/>
      </c:catAx>
      <c:valAx>
        <c:axId val="60896991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5126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(CE!$B$14,CE!$B$17,CE!$B$20,CE!$B$23,CE!$B$26)</c:f>
              <c:strCache>
                <c:ptCount val="5"/>
                <c:pt idx="0">
                  <c:v>Area 1: Institutional Governance and Sustainability</c:v>
                </c:pt>
                <c:pt idx="1">
                  <c:v>Area 2: Academic Development and Management</c:v>
                </c:pt>
                <c:pt idx="2">
                  <c:v>Area 3: Student Experience and Support</c:v>
                </c:pt>
                <c:pt idx="3">
                  <c:v>Area 4: Talent and Resources</c:v>
                </c:pt>
                <c:pt idx="4">
                  <c:v>Area 5: Quality Assurance and Enhancement</c:v>
                </c:pt>
              </c:strCache>
            </c:strRef>
          </c:cat>
          <c:val>
            <c:numRef>
              <c:f>(CE!$J$14,CE!$J$17,CE!$J$20,CE!$J$23,CE!$J$26)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C-2445-887D-D62C323B6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51263"/>
        <c:axId val="60896991"/>
      </c:radarChart>
      <c:catAx>
        <c:axId val="6185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96991"/>
        <c:crosses val="autoZero"/>
        <c:auto val="1"/>
        <c:lblAlgn val="ctr"/>
        <c:lblOffset val="100"/>
        <c:noMultiLvlLbl val="0"/>
      </c:catAx>
      <c:valAx>
        <c:axId val="60896991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5126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15</xdr:row>
      <xdr:rowOff>12700</xdr:rowOff>
    </xdr:from>
    <xdr:to>
      <xdr:col>23</xdr:col>
      <xdr:colOff>25400</xdr:colOff>
      <xdr:row>32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409EFC-ED6E-2349-BE8A-AC8D6BA8B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482600</xdr:colOff>
      <xdr:row>15</xdr:row>
      <xdr:rowOff>12700</xdr:rowOff>
    </xdr:from>
    <xdr:to>
      <xdr:col>22</xdr:col>
      <xdr:colOff>469900</xdr:colOff>
      <xdr:row>32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DD964D-BC3C-8B4F-A0B1-E575F2A90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5A7D-C3D2-6646-A91D-0DD6C59C5A5D}">
  <sheetPr>
    <pageSetUpPr fitToPage="1"/>
  </sheetPr>
  <dimension ref="B1:X38"/>
  <sheetViews>
    <sheetView tabSelected="1" zoomScaleNormal="100" workbookViewId="0">
      <selection sqref="A1:Y31"/>
    </sheetView>
  </sheetViews>
  <sheetFormatPr baseColWidth="10" defaultColWidth="5.6640625" defaultRowHeight="15" x14ac:dyDescent="0.2"/>
  <cols>
    <col min="1" max="1" width="2.33203125" style="1" customWidth="1"/>
    <col min="2" max="8" width="7.33203125" style="1" customWidth="1"/>
    <col min="9" max="9" width="3.83203125" style="1" customWidth="1"/>
    <col min="10" max="12" width="7.33203125" style="1" customWidth="1"/>
    <col min="13" max="13" width="3.83203125" style="1" customWidth="1"/>
    <col min="14" max="15" width="7.83203125" style="1" customWidth="1"/>
    <col min="16" max="24" width="6.33203125" style="1" customWidth="1"/>
    <col min="25" max="25" width="2.33203125" style="1" customWidth="1"/>
    <col min="26" max="16384" width="5.6640625" style="1"/>
  </cols>
  <sheetData>
    <row r="1" spans="2:24" x14ac:dyDescent="0.2">
      <c r="B1" s="4" t="s">
        <v>16</v>
      </c>
    </row>
    <row r="2" spans="2:24" x14ac:dyDescent="0.2">
      <c r="B2" s="4" t="s">
        <v>0</v>
      </c>
    </row>
    <row r="3" spans="2:24" x14ac:dyDescent="0.2">
      <c r="B3" s="4" t="s">
        <v>62</v>
      </c>
    </row>
    <row r="4" spans="2:24" x14ac:dyDescent="0.2">
      <c r="B4" s="4"/>
    </row>
    <row r="5" spans="2:24" x14ac:dyDescent="0.2">
      <c r="B5" s="4" t="s">
        <v>1</v>
      </c>
    </row>
    <row r="6" spans="2:24" ht="15" customHeight="1" x14ac:dyDescent="0.2">
      <c r="B6" s="18"/>
      <c r="C6" s="19"/>
      <c r="D6" s="19"/>
      <c r="E6" s="19"/>
      <c r="F6" s="19"/>
      <c r="G6" s="19"/>
      <c r="H6" s="19"/>
      <c r="I6" s="19"/>
      <c r="J6" s="19"/>
      <c r="K6" s="19"/>
      <c r="L6" s="20"/>
      <c r="N6" s="37" t="s">
        <v>11</v>
      </c>
      <c r="O6" s="38"/>
      <c r="P6" s="41"/>
      <c r="Q6" s="42"/>
      <c r="R6" s="42"/>
      <c r="S6" s="42"/>
      <c r="T6" s="42"/>
      <c r="U6" s="42"/>
      <c r="V6" s="42"/>
      <c r="W6" s="42"/>
      <c r="X6" s="43"/>
    </row>
    <row r="7" spans="2:24" x14ac:dyDescent="0.2">
      <c r="B7" s="21"/>
      <c r="C7" s="22"/>
      <c r="D7" s="22"/>
      <c r="E7" s="22"/>
      <c r="F7" s="22"/>
      <c r="G7" s="22"/>
      <c r="H7" s="22"/>
      <c r="I7" s="22"/>
      <c r="J7" s="22"/>
      <c r="K7" s="22"/>
      <c r="L7" s="23"/>
      <c r="N7" s="39"/>
      <c r="O7" s="40"/>
      <c r="P7" s="44"/>
      <c r="Q7" s="45"/>
      <c r="R7" s="45"/>
      <c r="S7" s="45"/>
      <c r="T7" s="45"/>
      <c r="U7" s="45"/>
      <c r="V7" s="45"/>
      <c r="W7" s="45"/>
      <c r="X7" s="46"/>
    </row>
    <row r="8" spans="2:24" x14ac:dyDescent="0.2">
      <c r="B8" s="21"/>
      <c r="C8" s="22"/>
      <c r="D8" s="22"/>
      <c r="E8" s="22"/>
      <c r="F8" s="22"/>
      <c r="G8" s="22"/>
      <c r="H8" s="22"/>
      <c r="I8" s="22"/>
      <c r="J8" s="22"/>
      <c r="K8" s="22"/>
      <c r="L8" s="23"/>
      <c r="N8" s="47" t="s">
        <v>12</v>
      </c>
      <c r="O8" s="47"/>
      <c r="P8" s="48" t="str">
        <f>IF(OR($J$14=0,$J$17=0,$J$20=0,$J$23=0,$J$26=0)," ",IF(AND($L$30&gt;=80,COUNTIF($B$16:$H$16,"&lt;3")=0,COUNTIF($B$19:$H$19,"&lt;3")=0,COUNTIF($B$22:$H$22,"&lt;3")=0,COUNTIF($B$25:$H$25,"&lt;3")=0,COUNTIF($B$28:$H$28,"&lt;3")=0),"Grant Self-Accreditation Status without conditions",IF(OR($L$30&lt;70,COUNTIF($B$16:$H$16,1)&gt;0,COUNTIF($B$19:$H$19,1)&gt;0,COUNTIF($B$22:$H$22,1)&gt;0,COUNTIF($B$25:$H$25,1)&gt;0,COUNTIF($B$28:$H$28,1)&gt;0),"Refuse to grant Self-Accreditation Status (with reasons)","Grant Self-Accreditation Status after conditions are fulfilled")))</f>
        <v xml:space="preserve"> </v>
      </c>
      <c r="Q8" s="49"/>
      <c r="R8" s="49"/>
      <c r="S8" s="49"/>
      <c r="T8" s="49"/>
      <c r="U8" s="49"/>
      <c r="V8" s="49"/>
      <c r="W8" s="49"/>
      <c r="X8" s="50"/>
    </row>
    <row r="9" spans="2:24" x14ac:dyDescent="0.2">
      <c r="B9" s="21"/>
      <c r="C9" s="22"/>
      <c r="D9" s="22"/>
      <c r="E9" s="22"/>
      <c r="F9" s="22"/>
      <c r="G9" s="22"/>
      <c r="H9" s="22"/>
      <c r="I9" s="22"/>
      <c r="J9" s="22"/>
      <c r="K9" s="22"/>
      <c r="L9" s="23"/>
      <c r="N9" s="47"/>
      <c r="O9" s="47"/>
      <c r="P9" s="51"/>
      <c r="Q9" s="52"/>
      <c r="R9" s="52"/>
      <c r="S9" s="52"/>
      <c r="T9" s="52"/>
      <c r="U9" s="52"/>
      <c r="V9" s="52"/>
      <c r="W9" s="52"/>
      <c r="X9" s="53"/>
    </row>
    <row r="10" spans="2:24" x14ac:dyDescent="0.2"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6"/>
      <c r="N10" s="47"/>
      <c r="O10" s="47"/>
      <c r="P10" s="54" t="str">
        <f>IF(OR($J$14=0,$J$17=0,$J$20=0,$J$23=0,$J$26=0)," ",IF(AND($L$30&gt;=80,COUNTIF($B$16:$H$16,"&lt;3")=0,COUNTIF($B$19:$H$19,"&lt;3")=0,COUNTIF($B$22:$H$22,"&lt;3")=0,COUNTIF($B$25:$H$25,"&lt;3")=0,COUNTIF($B$28:$H$28,"&lt;3")=0),"No criterion is lower than AL 4.",IF(OR($L$30&lt;70,COUNTIF($B$16:$H$16,1)&gt;0,COUNTIF($B$19:$H$19,1)&gt;0,COUNTIF($B$22:$H$22,1)&gt;0,COUNTIF($B$25:$H$25,1)&gt;0,COUNTIF($B$28:$H$28,1)&gt;0),"At least one criterion attains AL 1, and/or at least one area rating is below 3.","No criterion is lower than AL 2.")))</f>
        <v xml:space="preserve"> </v>
      </c>
      <c r="Q10" s="55"/>
      <c r="R10" s="55"/>
      <c r="S10" s="55"/>
      <c r="T10" s="55"/>
      <c r="U10" s="55"/>
      <c r="V10" s="55"/>
      <c r="W10" s="55"/>
      <c r="X10" s="56"/>
    </row>
    <row r="11" spans="2:24" x14ac:dyDescent="0.2">
      <c r="N11" s="47"/>
      <c r="O11" s="47"/>
      <c r="P11" s="54"/>
      <c r="Q11" s="55"/>
      <c r="R11" s="55"/>
      <c r="S11" s="55"/>
      <c r="T11" s="55"/>
      <c r="U11" s="55"/>
      <c r="V11" s="55"/>
      <c r="W11" s="55"/>
      <c r="X11" s="56"/>
    </row>
    <row r="12" spans="2:24" x14ac:dyDescent="0.2">
      <c r="B12" s="27" t="s">
        <v>2</v>
      </c>
      <c r="C12" s="27"/>
      <c r="D12" s="27"/>
      <c r="E12" s="27"/>
      <c r="F12" s="27"/>
      <c r="G12" s="27"/>
      <c r="H12" s="27"/>
      <c r="I12" s="3"/>
      <c r="J12" s="5" t="s">
        <v>3</v>
      </c>
      <c r="K12" s="5" t="s">
        <v>4</v>
      </c>
      <c r="L12" s="5" t="s">
        <v>5</v>
      </c>
      <c r="N12" s="47"/>
      <c r="O12" s="47"/>
      <c r="P12" s="54" t="str">
        <f>IF(OR($J$14=0,$J$17=0,$J$20=0,$J$23=0,$J$26=0)," ",IF(AND($L$30&gt;=80,COUNTIF($B$16:$H$16,"&lt;3")=0,COUNTIF($B$19:$H$19,"&lt;3")=0,COUNTIF($B$22:$H$22,"&lt;3")=0,COUNTIF($B$25:$H$25,"&lt;3")=0,COUNTIF($B$28:$H$28,"&lt;3")=0),"No affirmation and no area of concern",IF(OR($L$30&lt;70,COUNTIF($B$16:$H$16,1)&gt;0,COUNTIF($B$19:$H$19,1)&gt;0,COUNTIF($B$22:$H$22,1)&gt;0,COUNTIF($B$25:$H$25,1)&gt;0,COUNTIF($B$28:$H$28,1)&gt;0),"Area of concern and/or affirmation to be stated as reasons to deny Self-Accreditation Status.","Area of concern and/or affirmation to be addressed as conditions.")))</f>
        <v xml:space="preserve"> </v>
      </c>
      <c r="Q12" s="55"/>
      <c r="R12" s="55"/>
      <c r="S12" s="55"/>
      <c r="T12" s="55"/>
      <c r="U12" s="55"/>
      <c r="V12" s="55"/>
      <c r="W12" s="55"/>
      <c r="X12" s="56"/>
    </row>
    <row r="13" spans="2:24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N13" s="47"/>
      <c r="O13" s="47"/>
      <c r="P13" s="57"/>
      <c r="Q13" s="58"/>
      <c r="R13" s="58"/>
      <c r="S13" s="58"/>
      <c r="T13" s="58"/>
      <c r="U13" s="58"/>
      <c r="V13" s="58"/>
      <c r="W13" s="58"/>
      <c r="X13" s="59"/>
    </row>
    <row r="14" spans="2:24" x14ac:dyDescent="0.2">
      <c r="B14" s="17" t="s">
        <v>56</v>
      </c>
      <c r="C14" s="17"/>
      <c r="D14" s="17"/>
      <c r="E14" s="17"/>
      <c r="F14" s="17"/>
      <c r="G14" s="17"/>
      <c r="H14" s="17"/>
      <c r="I14" s="3"/>
      <c r="J14" s="7">
        <f>IFERROR(AVERAGE(B16:H16),0)</f>
        <v>0</v>
      </c>
      <c r="K14" s="8">
        <v>1</v>
      </c>
      <c r="L14" s="10">
        <f>IF(COUNTA($B15:$H15)=COUNT($B16:$H16),(100*K14/($K$14+$K$17+$K$20+$K$23+$K$26))*(J14/5),0)</f>
        <v>0</v>
      </c>
    </row>
    <row r="15" spans="2:24" x14ac:dyDescent="0.2">
      <c r="B15" s="2">
        <v>1.1000000000000001</v>
      </c>
      <c r="C15" s="2">
        <v>1.2</v>
      </c>
      <c r="D15" s="2">
        <v>1.3</v>
      </c>
      <c r="E15" s="2">
        <v>1.4</v>
      </c>
      <c r="F15" s="2">
        <v>1.5</v>
      </c>
      <c r="G15" s="2">
        <v>1.6</v>
      </c>
      <c r="H15" s="2"/>
      <c r="I15" s="3"/>
      <c r="J15" s="3"/>
      <c r="K15" s="3"/>
      <c r="L15" s="3"/>
      <c r="N15" s="4" t="s">
        <v>13</v>
      </c>
    </row>
    <row r="16" spans="2:24" x14ac:dyDescent="0.2">
      <c r="B16" s="6"/>
      <c r="C16" s="6"/>
      <c r="D16" s="6"/>
      <c r="E16" s="6"/>
      <c r="F16" s="6"/>
      <c r="G16" s="6"/>
      <c r="H16" s="6"/>
      <c r="I16" s="3"/>
      <c r="J16" s="3"/>
      <c r="K16" s="3"/>
      <c r="L16" s="3"/>
      <c r="N16" s="28"/>
      <c r="O16" s="29"/>
      <c r="P16" s="29"/>
      <c r="Q16" s="29"/>
      <c r="R16" s="29"/>
      <c r="S16" s="29"/>
      <c r="T16" s="29"/>
      <c r="U16" s="29"/>
      <c r="V16" s="29"/>
      <c r="W16" s="29"/>
      <c r="X16" s="30"/>
    </row>
    <row r="17" spans="2:24" x14ac:dyDescent="0.2">
      <c r="B17" s="17" t="s">
        <v>57</v>
      </c>
      <c r="C17" s="17"/>
      <c r="D17" s="17"/>
      <c r="E17" s="17"/>
      <c r="F17" s="17"/>
      <c r="G17" s="17"/>
      <c r="H17" s="17"/>
      <c r="I17" s="3"/>
      <c r="J17" s="7">
        <f>IFERROR(AVERAGE(B19:H19),0)</f>
        <v>0</v>
      </c>
      <c r="K17" s="8">
        <v>1</v>
      </c>
      <c r="L17" s="10">
        <f>IF(COUNTA($B18:$H18)=COUNT($B19:$H19),(100*K17/($K$14+$K$17+$K$20+$K$23+$K$26))*(J17/5),0)</f>
        <v>0</v>
      </c>
      <c r="N17" s="31"/>
      <c r="O17" s="32"/>
      <c r="P17" s="32"/>
      <c r="Q17" s="32"/>
      <c r="R17" s="32"/>
      <c r="S17" s="32"/>
      <c r="T17" s="32"/>
      <c r="U17" s="32"/>
      <c r="V17" s="32"/>
      <c r="W17" s="32"/>
      <c r="X17" s="33"/>
    </row>
    <row r="18" spans="2:24" x14ac:dyDescent="0.2">
      <c r="B18" s="2">
        <v>2.1</v>
      </c>
      <c r="C18" s="2">
        <v>2.2000000000000002</v>
      </c>
      <c r="D18" s="2">
        <v>2.2999999999999998</v>
      </c>
      <c r="E18" s="2">
        <v>2.4</v>
      </c>
      <c r="F18" s="2">
        <v>2.5</v>
      </c>
      <c r="G18" s="2"/>
      <c r="H18" s="2"/>
      <c r="I18" s="3"/>
      <c r="J18" s="3"/>
      <c r="K18" s="3"/>
      <c r="L18" s="3"/>
      <c r="N18" s="31"/>
      <c r="O18" s="32"/>
      <c r="P18" s="32"/>
      <c r="Q18" s="32"/>
      <c r="R18" s="32"/>
      <c r="S18" s="32"/>
      <c r="T18" s="32"/>
      <c r="U18" s="32"/>
      <c r="V18" s="32"/>
      <c r="W18" s="32"/>
      <c r="X18" s="33"/>
    </row>
    <row r="19" spans="2:24" x14ac:dyDescent="0.2">
      <c r="B19" s="6"/>
      <c r="C19" s="6"/>
      <c r="D19" s="6"/>
      <c r="E19" s="6"/>
      <c r="F19" s="6"/>
      <c r="G19" s="6"/>
      <c r="H19" s="6"/>
      <c r="I19" s="3"/>
      <c r="J19" s="3"/>
      <c r="K19" s="3"/>
      <c r="L19" s="3"/>
      <c r="N19" s="31"/>
      <c r="O19" s="32"/>
      <c r="P19" s="32"/>
      <c r="Q19" s="32"/>
      <c r="R19" s="32"/>
      <c r="S19" s="32"/>
      <c r="T19" s="32"/>
      <c r="U19" s="32"/>
      <c r="V19" s="32"/>
      <c r="W19" s="32"/>
      <c r="X19" s="33"/>
    </row>
    <row r="20" spans="2:24" x14ac:dyDescent="0.2">
      <c r="B20" s="17" t="s">
        <v>58</v>
      </c>
      <c r="C20" s="17"/>
      <c r="D20" s="17"/>
      <c r="E20" s="17"/>
      <c r="F20" s="17"/>
      <c r="G20" s="17"/>
      <c r="H20" s="17"/>
      <c r="I20" s="3"/>
      <c r="J20" s="7">
        <f>IFERROR(AVERAGE(B22:H22),0)</f>
        <v>0</v>
      </c>
      <c r="K20" s="8">
        <v>1</v>
      </c>
      <c r="L20" s="10">
        <f>IF(COUNTA($B21:$H21)=COUNT($B22:$H22),(100*K20/($K$14+$K$17+$K$20+$K$23+$K$26))*(J20/5),0)</f>
        <v>0</v>
      </c>
      <c r="N20" s="31"/>
      <c r="O20" s="32"/>
      <c r="P20" s="32"/>
      <c r="Q20" s="32"/>
      <c r="R20" s="32"/>
      <c r="S20" s="32"/>
      <c r="T20" s="32"/>
      <c r="U20" s="32"/>
      <c r="V20" s="32"/>
      <c r="W20" s="32"/>
      <c r="X20" s="33"/>
    </row>
    <row r="21" spans="2:24" x14ac:dyDescent="0.2">
      <c r="B21" s="2" t="s">
        <v>6</v>
      </c>
      <c r="C21" s="2" t="s">
        <v>7</v>
      </c>
      <c r="D21" s="2">
        <v>3.2</v>
      </c>
      <c r="E21" s="2">
        <v>3.3</v>
      </c>
      <c r="F21" s="2">
        <v>3.4</v>
      </c>
      <c r="G21" s="2">
        <v>3.5</v>
      </c>
      <c r="H21" s="2">
        <v>3.6</v>
      </c>
      <c r="I21" s="3"/>
      <c r="J21" s="3"/>
      <c r="K21" s="3"/>
      <c r="L21" s="3"/>
      <c r="N21" s="31"/>
      <c r="O21" s="32"/>
      <c r="P21" s="32"/>
      <c r="Q21" s="32"/>
      <c r="R21" s="32"/>
      <c r="S21" s="32"/>
      <c r="T21" s="32"/>
      <c r="U21" s="32"/>
      <c r="V21" s="32"/>
      <c r="W21" s="32"/>
      <c r="X21" s="33"/>
    </row>
    <row r="22" spans="2:24" x14ac:dyDescent="0.2">
      <c r="B22" s="6"/>
      <c r="C22" s="6"/>
      <c r="D22" s="6"/>
      <c r="E22" s="6"/>
      <c r="F22" s="6"/>
      <c r="G22" s="6"/>
      <c r="H22" s="6"/>
      <c r="I22" s="3"/>
      <c r="J22" s="3"/>
      <c r="K22" s="3"/>
      <c r="L22" s="3"/>
      <c r="N22" s="31"/>
      <c r="O22" s="32"/>
      <c r="P22" s="32"/>
      <c r="Q22" s="32"/>
      <c r="R22" s="32"/>
      <c r="S22" s="32"/>
      <c r="T22" s="32"/>
      <c r="U22" s="32"/>
      <c r="V22" s="32"/>
      <c r="W22" s="32"/>
      <c r="X22" s="33"/>
    </row>
    <row r="23" spans="2:24" x14ac:dyDescent="0.2">
      <c r="B23" s="17" t="s">
        <v>59</v>
      </c>
      <c r="C23" s="17"/>
      <c r="D23" s="17"/>
      <c r="E23" s="17"/>
      <c r="F23" s="17"/>
      <c r="G23" s="17"/>
      <c r="H23" s="17"/>
      <c r="I23" s="3"/>
      <c r="J23" s="7">
        <f>IFERROR(AVERAGE(B25:H25),0)</f>
        <v>0</v>
      </c>
      <c r="K23" s="8">
        <v>1</v>
      </c>
      <c r="L23" s="10">
        <f>IF(COUNTA($B24:$H24)=COUNT($B25:$H25),(100*K23/($K$14+$K$17+$K$20+$K$23+$K$26))*(J23/5),0)</f>
        <v>0</v>
      </c>
      <c r="N23" s="31"/>
      <c r="O23" s="32"/>
      <c r="P23" s="32"/>
      <c r="Q23" s="32"/>
      <c r="R23" s="32"/>
      <c r="S23" s="32"/>
      <c r="T23" s="32"/>
      <c r="U23" s="32"/>
      <c r="V23" s="32"/>
      <c r="W23" s="32"/>
      <c r="X23" s="33"/>
    </row>
    <row r="24" spans="2:24" x14ac:dyDescent="0.2">
      <c r="B24" s="2" t="s">
        <v>8</v>
      </c>
      <c r="C24" s="2" t="s">
        <v>9</v>
      </c>
      <c r="D24" s="2">
        <v>4.2</v>
      </c>
      <c r="E24" s="2">
        <v>4.3</v>
      </c>
      <c r="F24" s="2">
        <v>4.4000000000000004</v>
      </c>
      <c r="G24" s="2">
        <v>4.5</v>
      </c>
      <c r="H24" s="2">
        <v>4.5999999999999996</v>
      </c>
      <c r="I24" s="3"/>
      <c r="J24" s="3"/>
      <c r="K24" s="3"/>
      <c r="L24" s="3"/>
      <c r="N24" s="31"/>
      <c r="O24" s="32"/>
      <c r="P24" s="32"/>
      <c r="Q24" s="32"/>
      <c r="R24" s="32"/>
      <c r="S24" s="32"/>
      <c r="T24" s="32"/>
      <c r="U24" s="32"/>
      <c r="V24" s="32"/>
      <c r="W24" s="32"/>
      <c r="X24" s="33"/>
    </row>
    <row r="25" spans="2:24" x14ac:dyDescent="0.2">
      <c r="B25" s="6"/>
      <c r="C25" s="6"/>
      <c r="D25" s="6"/>
      <c r="E25" s="6"/>
      <c r="F25" s="6"/>
      <c r="G25" s="6"/>
      <c r="H25" s="6"/>
      <c r="I25" s="3"/>
      <c r="J25" s="3"/>
      <c r="K25" s="3"/>
      <c r="L25" s="3"/>
      <c r="N25" s="31"/>
      <c r="O25" s="32"/>
      <c r="P25" s="32"/>
      <c r="Q25" s="32"/>
      <c r="R25" s="32"/>
      <c r="S25" s="32"/>
      <c r="T25" s="32"/>
      <c r="U25" s="32"/>
      <c r="V25" s="32"/>
      <c r="W25" s="32"/>
      <c r="X25" s="33"/>
    </row>
    <row r="26" spans="2:24" x14ac:dyDescent="0.2">
      <c r="B26" s="17" t="s">
        <v>60</v>
      </c>
      <c r="C26" s="17"/>
      <c r="D26" s="17"/>
      <c r="E26" s="17"/>
      <c r="F26" s="17"/>
      <c r="G26" s="17"/>
      <c r="H26" s="17"/>
      <c r="I26" s="3"/>
      <c r="J26" s="7">
        <f>IFERROR(AVERAGE(B28:H28),0)</f>
        <v>0</v>
      </c>
      <c r="K26" s="8">
        <v>1</v>
      </c>
      <c r="L26" s="10">
        <f>IF(COUNTA($B27:$H27)=COUNT($B28:$H28),(100*K26/($K$14+$K$17+$K$20+$K$23+$K$26))*(J26/5),0)</f>
        <v>0</v>
      </c>
      <c r="N26" s="31"/>
      <c r="O26" s="32"/>
      <c r="P26" s="32"/>
      <c r="Q26" s="32"/>
      <c r="R26" s="32"/>
      <c r="S26" s="32"/>
      <c r="T26" s="32"/>
      <c r="U26" s="32"/>
      <c r="V26" s="32"/>
      <c r="W26" s="32"/>
      <c r="X26" s="33"/>
    </row>
    <row r="27" spans="2:24" x14ac:dyDescent="0.2">
      <c r="B27" s="2">
        <v>5.0999999999999996</v>
      </c>
      <c r="C27" s="2" t="s">
        <v>14</v>
      </c>
      <c r="D27" s="2" t="s">
        <v>15</v>
      </c>
      <c r="E27" s="2">
        <v>5.3</v>
      </c>
      <c r="F27" s="2">
        <v>5.4</v>
      </c>
      <c r="G27" s="2"/>
      <c r="H27" s="2"/>
      <c r="I27" s="3"/>
      <c r="J27" s="3"/>
      <c r="K27" s="3"/>
      <c r="L27" s="3"/>
      <c r="N27" s="31"/>
      <c r="O27" s="32"/>
      <c r="P27" s="32"/>
      <c r="Q27" s="32"/>
      <c r="R27" s="32"/>
      <c r="S27" s="32"/>
      <c r="T27" s="32"/>
      <c r="U27" s="32"/>
      <c r="V27" s="32"/>
      <c r="W27" s="32"/>
      <c r="X27" s="33"/>
    </row>
    <row r="28" spans="2:24" x14ac:dyDescent="0.2">
      <c r="B28" s="6"/>
      <c r="C28" s="6"/>
      <c r="D28" s="6"/>
      <c r="E28" s="6"/>
      <c r="F28" s="6"/>
      <c r="G28" s="6"/>
      <c r="H28" s="6"/>
      <c r="I28" s="3"/>
      <c r="J28" s="3"/>
      <c r="K28" s="3"/>
      <c r="L28" s="3"/>
      <c r="N28" s="31"/>
      <c r="O28" s="32"/>
      <c r="P28" s="32"/>
      <c r="Q28" s="32"/>
      <c r="R28" s="32"/>
      <c r="S28" s="32"/>
      <c r="T28" s="32"/>
      <c r="U28" s="32"/>
      <c r="V28" s="32"/>
      <c r="W28" s="32"/>
      <c r="X28" s="33"/>
    </row>
    <row r="29" spans="2:24" x14ac:dyDescent="0.2">
      <c r="B29" s="3"/>
      <c r="C29" s="3"/>
      <c r="D29" s="3"/>
      <c r="E29" s="3"/>
      <c r="F29" s="3"/>
      <c r="G29" s="3"/>
      <c r="H29" s="3"/>
      <c r="I29" s="3"/>
      <c r="J29" s="9"/>
      <c r="K29" s="9"/>
      <c r="L29" s="3"/>
      <c r="N29" s="31"/>
      <c r="O29" s="32"/>
      <c r="P29" s="32"/>
      <c r="Q29" s="32"/>
      <c r="R29" s="32"/>
      <c r="S29" s="32"/>
      <c r="T29" s="32"/>
      <c r="U29" s="32"/>
      <c r="V29" s="32"/>
      <c r="W29" s="32"/>
      <c r="X29" s="33"/>
    </row>
    <row r="30" spans="2:24" x14ac:dyDescent="0.2">
      <c r="B30" s="27" t="s">
        <v>10</v>
      </c>
      <c r="C30" s="27"/>
      <c r="D30" s="27"/>
      <c r="E30" s="27"/>
      <c r="F30" s="27"/>
      <c r="G30" s="27"/>
      <c r="H30" s="27"/>
      <c r="I30" s="3"/>
      <c r="K30" s="16" t="str">
        <f>_xlfn.CONCAT("(",COUNT(B16:H16,B19:H19,B22:H22,B25:H25,B28:H28),"/",COUNTA(B15:H15,B18:H18,B21:H21,B24:H24,B27:H27),")")</f>
        <v>(0/30)</v>
      </c>
      <c r="L30" s="11">
        <f>ROUND(SUM(L14,L17,L20,L23,L26),0)</f>
        <v>0</v>
      </c>
      <c r="N30" s="34"/>
      <c r="O30" s="35"/>
      <c r="P30" s="35"/>
      <c r="Q30" s="35"/>
      <c r="R30" s="35"/>
      <c r="S30" s="35"/>
      <c r="T30" s="35"/>
      <c r="U30" s="35"/>
      <c r="V30" s="35"/>
      <c r="W30" s="35"/>
      <c r="X30" s="36"/>
    </row>
    <row r="32" spans="2:24" ht="15" customHeight="1" x14ac:dyDescent="0.2"/>
    <row r="34" ht="15" customHeight="1" x14ac:dyDescent="0.2"/>
    <row r="36" ht="15" customHeight="1" x14ac:dyDescent="0.2"/>
    <row r="38" ht="15" customHeight="1" x14ac:dyDescent="0.2"/>
  </sheetData>
  <mergeCells count="15">
    <mergeCell ref="N16:X30"/>
    <mergeCell ref="N6:O7"/>
    <mergeCell ref="P6:X7"/>
    <mergeCell ref="B26:H26"/>
    <mergeCell ref="B30:H30"/>
    <mergeCell ref="N8:O13"/>
    <mergeCell ref="P8:X9"/>
    <mergeCell ref="P10:X11"/>
    <mergeCell ref="P12:X13"/>
    <mergeCell ref="B23:H23"/>
    <mergeCell ref="B6:L10"/>
    <mergeCell ref="B12:H12"/>
    <mergeCell ref="B14:H14"/>
    <mergeCell ref="B17:H17"/>
    <mergeCell ref="B20:H20"/>
  </mergeCells>
  <conditionalFormatting sqref="B15:H15">
    <cfRule type="expression" dxfId="26" priority="2" stopIfTrue="1">
      <formula>IF(ISBLANK(B15),TRUE,FALSE)</formula>
    </cfRule>
  </conditionalFormatting>
  <conditionalFormatting sqref="B16:H16 B19:H19 B22:H22 B25:H25 B28:H28 P6">
    <cfRule type="expression" dxfId="25" priority="11">
      <formula>IF(ISBLANK(B6),TRUE,FALSE)</formula>
    </cfRule>
  </conditionalFormatting>
  <conditionalFormatting sqref="B16:H16 B19:H19 B22:H22 B25:H25 B28:H28">
    <cfRule type="expression" dxfId="24" priority="9" stopIfTrue="1">
      <formula>IF(ISBLANK(B15),TRUE,FALSE)</formula>
    </cfRule>
    <cfRule type="expression" dxfId="23" priority="12">
      <formula>IF(OR(B16&gt;5,B16&lt;1),TRUE,FALSE)</formula>
    </cfRule>
    <cfRule type="expression" dxfId="22" priority="13">
      <formula>IF(B16=2,TRUE,FALSE)</formula>
    </cfRule>
    <cfRule type="expression" dxfId="21" priority="14">
      <formula>IF(B16=1,TRUE,FALSE)</formula>
    </cfRule>
    <cfRule type="expression" dxfId="20" priority="15">
      <formula>IF(B16=5,TRUE,FALSE)</formula>
    </cfRule>
    <cfRule type="expression" dxfId="19" priority="16">
      <formula>IF(B16=4,TRUE,FALSE)</formula>
    </cfRule>
  </conditionalFormatting>
  <conditionalFormatting sqref="B18:H18 B21:H21 B24:H24">
    <cfRule type="expression" dxfId="18" priority="10" stopIfTrue="1">
      <formula>IF(ISBLANK(B18),TRUE,FALSE)</formula>
    </cfRule>
  </conditionalFormatting>
  <conditionalFormatting sqref="B27:H27">
    <cfRule type="expression" dxfId="17" priority="1" stopIfTrue="1">
      <formula>IF(ISBLANK(B27),TRUE,FALSE)</formula>
    </cfRule>
  </conditionalFormatting>
  <conditionalFormatting sqref="P8:X13">
    <cfRule type="expression" dxfId="16" priority="97" stopIfTrue="1">
      <formula>IF(P8=" ",TRUE,FALSE)</formula>
    </cfRule>
    <cfRule type="expression" dxfId="15" priority="98" stopIfTrue="1">
      <formula>IF(OR($L$30&lt;60,COUNTIF($B$16:$H$16,1)&gt;0,COUNTIF($B$19:$H$19,1)&gt;0,COUNTIF($B$22:$H$22,1)&gt;0,COUNTIF($B$25:$H$25,1)&gt;0,COUNTIF($B$28:$H$28,1)&gt;0,COUNTIF(#REF!,1)&gt;0,COUNTIF(#REF!,1)&gt;0),TRUE,FALSE)</formula>
    </cfRule>
    <cfRule type="expression" dxfId="14" priority="99" stopIfTrue="1">
      <formula>IF(AND($L$30&gt;=60,COUNTIF($B$16:$H$16,"&lt;3")=0,COUNTIF($B$19:$H$19,"&lt;3")=0,COUNTIF($B$22:$H$22,"&lt;3")=0,COUNTIF($B$25:$H$25,"&lt;3")=0,COUNTIF($B$28:$H$28,"&lt;3")=0,COUNTIF(#REF!,"&lt;3")=0,COUNTIF(#REF!,"&lt;3")=0),TRUE,FALSE)</formula>
    </cfRule>
  </conditionalFormatting>
  <dataValidations count="1">
    <dataValidation type="list" allowBlank="1" showInputMessage="1" showErrorMessage="1" sqref="B22:H22 B28:F28 B16:G16 B19:F19 B25:H25" xr:uid="{FEBC1986-DA25-F54D-9560-93BFB42F2D5C}">
      <formula1>"5,4,3,2,1"</formula1>
    </dataValidation>
  </dataValidations>
  <printOptions horizontalCentered="1"/>
  <pageMargins left="0.25" right="0.25" top="0.75" bottom="0.75" header="0.3" footer="0.3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B754F-9559-8848-804D-D0A5D541B935}">
  <sheetPr>
    <pageSetUpPr fitToPage="1"/>
  </sheetPr>
  <dimension ref="B1:X38"/>
  <sheetViews>
    <sheetView topLeftCell="B1" zoomScaleNormal="100" workbookViewId="0">
      <selection activeCell="J36" sqref="J36"/>
    </sheetView>
  </sheetViews>
  <sheetFormatPr baseColWidth="10" defaultColWidth="5.6640625" defaultRowHeight="15" x14ac:dyDescent="0.2"/>
  <cols>
    <col min="1" max="1" width="2.33203125" style="1" customWidth="1"/>
    <col min="2" max="8" width="7.33203125" style="1" customWidth="1"/>
    <col min="9" max="9" width="3.83203125" style="1" customWidth="1"/>
    <col min="10" max="12" width="7.33203125" style="1" customWidth="1"/>
    <col min="13" max="13" width="3.83203125" style="1" customWidth="1"/>
    <col min="14" max="15" width="7.83203125" style="1" customWidth="1"/>
    <col min="16" max="24" width="6.33203125" style="1" customWidth="1"/>
    <col min="25" max="25" width="2.33203125" style="1" customWidth="1"/>
    <col min="26" max="16384" width="5.6640625" style="1"/>
  </cols>
  <sheetData>
    <row r="1" spans="2:24" x14ac:dyDescent="0.2">
      <c r="B1" s="4" t="s">
        <v>16</v>
      </c>
    </row>
    <row r="2" spans="2:24" x14ac:dyDescent="0.2">
      <c r="B2" s="4" t="s">
        <v>0</v>
      </c>
    </row>
    <row r="3" spans="2:24" x14ac:dyDescent="0.2">
      <c r="B3" s="4" t="s">
        <v>61</v>
      </c>
    </row>
    <row r="4" spans="2:24" x14ac:dyDescent="0.2">
      <c r="B4" s="4"/>
    </row>
    <row r="5" spans="2:24" x14ac:dyDescent="0.2">
      <c r="B5" s="4" t="s">
        <v>1</v>
      </c>
    </row>
    <row r="6" spans="2:24" ht="15" customHeight="1" x14ac:dyDescent="0.2">
      <c r="B6" s="18"/>
      <c r="C6" s="19"/>
      <c r="D6" s="19"/>
      <c r="E6" s="19"/>
      <c r="F6" s="19"/>
      <c r="G6" s="19"/>
      <c r="H6" s="19"/>
      <c r="I6" s="19"/>
      <c r="J6" s="19"/>
      <c r="K6" s="19"/>
      <c r="L6" s="20"/>
      <c r="N6" s="37" t="s">
        <v>11</v>
      </c>
      <c r="O6" s="38"/>
      <c r="P6" s="41"/>
      <c r="Q6" s="42"/>
      <c r="R6" s="42"/>
      <c r="S6" s="42"/>
      <c r="T6" s="42"/>
      <c r="U6" s="42"/>
      <c r="V6" s="42"/>
      <c r="W6" s="42"/>
      <c r="X6" s="43"/>
    </row>
    <row r="7" spans="2:24" x14ac:dyDescent="0.2">
      <c r="B7" s="21"/>
      <c r="C7" s="22"/>
      <c r="D7" s="22"/>
      <c r="E7" s="22"/>
      <c r="F7" s="22"/>
      <c r="G7" s="22"/>
      <c r="H7" s="22"/>
      <c r="I7" s="22"/>
      <c r="J7" s="22"/>
      <c r="K7" s="22"/>
      <c r="L7" s="23"/>
      <c r="N7" s="39"/>
      <c r="O7" s="40"/>
      <c r="P7" s="44"/>
      <c r="Q7" s="45"/>
      <c r="R7" s="45"/>
      <c r="S7" s="45"/>
      <c r="T7" s="45"/>
      <c r="U7" s="45"/>
      <c r="V7" s="45"/>
      <c r="W7" s="45"/>
      <c r="X7" s="46"/>
    </row>
    <row r="8" spans="2:24" x14ac:dyDescent="0.2">
      <c r="B8" s="21"/>
      <c r="C8" s="22"/>
      <c r="D8" s="22"/>
      <c r="E8" s="22"/>
      <c r="F8" s="22"/>
      <c r="G8" s="22"/>
      <c r="H8" s="22"/>
      <c r="I8" s="22"/>
      <c r="J8" s="22"/>
      <c r="K8" s="22"/>
      <c r="L8" s="23"/>
      <c r="N8" s="47" t="s">
        <v>12</v>
      </c>
      <c r="O8" s="47"/>
      <c r="P8" s="48" t="str">
        <f>IF(OR($J$14=0,$J$17=0,$J$20=0,$J$23=0,$J$26=0)," ",IF(AND($L$30&gt;=80,COUNTIF($B$16:$H$16,"&lt;3")=0,COUNTIF($B$19:$H$19,"&lt;3")=0,COUNTIF($B$22:$H$22,"&lt;3")=0,COUNTIF($B$25:$H$25,"&lt;3")=0,COUNTIF($B$28:$H$28,"&lt;3")=0),"Maintain Self-Accreditation Status without conditions",IF(OR($L$30&lt;75,COUNTIF($B$16:$H$16,1)&gt;0,COUNTIF($B$19:$H$19,1)&gt;0,COUNTIF($B$22:$H$22,1)&gt;0,COUNTIF($B$25:$H$25,1)&gt;0,COUNTIF($B$28:$H$28,1)&gt;0),"Revoke Self-Accreditation Status (with reasons)","Maintain Self-Accreditation Status after conditions are fulfilled")))</f>
        <v xml:space="preserve"> </v>
      </c>
      <c r="Q8" s="49"/>
      <c r="R8" s="49"/>
      <c r="S8" s="49"/>
      <c r="T8" s="49"/>
      <c r="U8" s="49"/>
      <c r="V8" s="49"/>
      <c r="W8" s="49"/>
      <c r="X8" s="50"/>
    </row>
    <row r="9" spans="2:24" x14ac:dyDescent="0.2">
      <c r="B9" s="21"/>
      <c r="C9" s="22"/>
      <c r="D9" s="22"/>
      <c r="E9" s="22"/>
      <c r="F9" s="22"/>
      <c r="G9" s="22"/>
      <c r="H9" s="22"/>
      <c r="I9" s="22"/>
      <c r="J9" s="22"/>
      <c r="K9" s="22"/>
      <c r="L9" s="23"/>
      <c r="N9" s="47"/>
      <c r="O9" s="47"/>
      <c r="P9" s="51"/>
      <c r="Q9" s="52"/>
      <c r="R9" s="52"/>
      <c r="S9" s="52"/>
      <c r="T9" s="52"/>
      <c r="U9" s="52"/>
      <c r="V9" s="52"/>
      <c r="W9" s="52"/>
      <c r="X9" s="53"/>
    </row>
    <row r="10" spans="2:24" x14ac:dyDescent="0.2"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6"/>
      <c r="N10" s="47"/>
      <c r="O10" s="47"/>
      <c r="P10" s="54" t="str">
        <f>IF(OR($J$14=0,$J$17=0,$J$20=0,$J$23=0,$J$26=0)," ",IF(AND($L$30&gt;=80,COUNTIF($B$16:$H$16,"&lt;3")=0,COUNTIF($B$19:$H$19,"&lt;3")=0,COUNTIF($B$22:$H$22,"&lt;3")=0,COUNTIF($B$25:$H$25,"&lt;3")=0,COUNTIF($B$28:$H$28,"&lt;3")=0),"No criterion is lower than AL 4.",IF(OR($L$30&lt;75,COUNTIF($B$16:$H$16,1)&gt;0,COUNTIF($B$19:$H$19,1)&gt;0,COUNTIF($B$22:$H$22,1)&gt;0,COUNTIF($B$25:$H$25,1)&gt;0,COUNTIF($B$28:$H$28,1)&gt;0),"At least one criterion attains AL 1, and/or at least one area rating is below 3.","No criterion is lower than AL 2.")))</f>
        <v xml:space="preserve"> </v>
      </c>
      <c r="Q10" s="55"/>
      <c r="R10" s="55"/>
      <c r="S10" s="55"/>
      <c r="T10" s="55"/>
      <c r="U10" s="55"/>
      <c r="V10" s="55"/>
      <c r="W10" s="55"/>
      <c r="X10" s="56"/>
    </row>
    <row r="11" spans="2:24" x14ac:dyDescent="0.2">
      <c r="N11" s="47"/>
      <c r="O11" s="47"/>
      <c r="P11" s="54"/>
      <c r="Q11" s="55"/>
      <c r="R11" s="55"/>
      <c r="S11" s="55"/>
      <c r="T11" s="55"/>
      <c r="U11" s="55"/>
      <c r="V11" s="55"/>
      <c r="W11" s="55"/>
      <c r="X11" s="56"/>
    </row>
    <row r="12" spans="2:24" x14ac:dyDescent="0.2">
      <c r="B12" s="27" t="s">
        <v>2</v>
      </c>
      <c r="C12" s="27"/>
      <c r="D12" s="27"/>
      <c r="E12" s="27"/>
      <c r="F12" s="27"/>
      <c r="G12" s="27"/>
      <c r="H12" s="27"/>
      <c r="I12" s="3"/>
      <c r="J12" s="5" t="s">
        <v>3</v>
      </c>
      <c r="K12" s="5" t="s">
        <v>4</v>
      </c>
      <c r="L12" s="5" t="s">
        <v>5</v>
      </c>
      <c r="N12" s="47"/>
      <c r="O12" s="47"/>
      <c r="P12" s="54" t="str">
        <f>IF(OR($J$14=0,$J$17=0,$J$20=0,$J$23=0,$J$26=0)," ",IF(AND($L$30&gt;=80,COUNTIF($B$16:$H$16,"&lt;3")=0,COUNTIF($B$19:$H$19,"&lt;3")=0,COUNTIF($B$22:$H$22,"&lt;3")=0,COUNTIF($B$25:$H$25,"&lt;3")=0,COUNTIF($B$28:$H$28,"&lt;3")=0),"No affirmation and no area of concern.",IF(OR($L$30&lt;75,COUNTIF($B$16:$H$16,1)&gt;0,COUNTIF($B$19:$H$19,1)&gt;0,COUNTIF($B$22:$H$22,1)&gt;0,COUNTIF($B$25:$H$25,1)&gt;0,COUNTIF($B$28:$H$28,1)&gt;0),"Area of concern and/or affirmation to be stated as reasons to revoke Self-Accreditation Status.","Area of concern and/or affirmation to be addressed as conditions.")))</f>
        <v xml:space="preserve"> </v>
      </c>
      <c r="Q12" s="55"/>
      <c r="R12" s="55"/>
      <c r="S12" s="55"/>
      <c r="T12" s="55"/>
      <c r="U12" s="55"/>
      <c r="V12" s="55"/>
      <c r="W12" s="55"/>
      <c r="X12" s="56"/>
    </row>
    <row r="13" spans="2:24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N13" s="47"/>
      <c r="O13" s="47"/>
      <c r="P13" s="57"/>
      <c r="Q13" s="58"/>
      <c r="R13" s="58"/>
      <c r="S13" s="58"/>
      <c r="T13" s="58"/>
      <c r="U13" s="58"/>
      <c r="V13" s="58"/>
      <c r="W13" s="58"/>
      <c r="X13" s="59"/>
    </row>
    <row r="14" spans="2:24" x14ac:dyDescent="0.2">
      <c r="B14" s="17" t="s">
        <v>56</v>
      </c>
      <c r="C14" s="17"/>
      <c r="D14" s="17"/>
      <c r="E14" s="17"/>
      <c r="F14" s="17"/>
      <c r="G14" s="17"/>
      <c r="H14" s="17"/>
      <c r="I14" s="3"/>
      <c r="J14" s="7">
        <f>IFERROR(AVERAGE(B16:H16),0)</f>
        <v>0</v>
      </c>
      <c r="K14" s="8">
        <v>1</v>
      </c>
      <c r="L14" s="10">
        <f>IF(COUNTA($B15:$H15)=COUNT($B16:$H16),(100*K14/($K$14+$K$17+$K$20+$K$23+$K$26))*(J14/5),0)</f>
        <v>0</v>
      </c>
    </row>
    <row r="15" spans="2:24" x14ac:dyDescent="0.2">
      <c r="B15" s="2">
        <v>1.1000000000000001</v>
      </c>
      <c r="C15" s="2">
        <v>1.2</v>
      </c>
      <c r="D15" s="2">
        <v>1.3</v>
      </c>
      <c r="E15" s="2">
        <v>1.4</v>
      </c>
      <c r="F15" s="2">
        <v>1.5</v>
      </c>
      <c r="G15" s="2">
        <v>1.6</v>
      </c>
      <c r="H15" s="2"/>
      <c r="I15" s="3"/>
      <c r="J15" s="3"/>
      <c r="K15" s="3"/>
      <c r="L15" s="3"/>
      <c r="N15" s="4" t="s">
        <v>13</v>
      </c>
    </row>
    <row r="16" spans="2:24" x14ac:dyDescent="0.2">
      <c r="B16" s="6"/>
      <c r="C16" s="6"/>
      <c r="D16" s="6"/>
      <c r="E16" s="6"/>
      <c r="F16" s="6"/>
      <c r="G16" s="6"/>
      <c r="H16" s="6"/>
      <c r="I16" s="3"/>
      <c r="J16" s="3"/>
      <c r="K16" s="3"/>
      <c r="L16" s="3"/>
      <c r="N16" s="28"/>
      <c r="O16" s="29"/>
      <c r="P16" s="29"/>
      <c r="Q16" s="29"/>
      <c r="R16" s="29"/>
      <c r="S16" s="29"/>
      <c r="T16" s="29"/>
      <c r="U16" s="29"/>
      <c r="V16" s="29"/>
      <c r="W16" s="29"/>
      <c r="X16" s="30"/>
    </row>
    <row r="17" spans="2:24" x14ac:dyDescent="0.2">
      <c r="B17" s="17" t="s">
        <v>57</v>
      </c>
      <c r="C17" s="17"/>
      <c r="D17" s="17"/>
      <c r="E17" s="17"/>
      <c r="F17" s="17"/>
      <c r="G17" s="17"/>
      <c r="H17" s="17"/>
      <c r="I17" s="3"/>
      <c r="J17" s="7">
        <f>IFERROR(AVERAGE(B19:H19),0)</f>
        <v>0</v>
      </c>
      <c r="K17" s="8">
        <v>1</v>
      </c>
      <c r="L17" s="10">
        <f>IF(COUNTA($B18:$H18)=COUNT($B19:$H19),(100*K17/($K$14+$K$17+$K$20+$K$23+$K$26))*(J17/5),0)</f>
        <v>0</v>
      </c>
      <c r="N17" s="31"/>
      <c r="O17" s="32"/>
      <c r="P17" s="32"/>
      <c r="Q17" s="32"/>
      <c r="R17" s="32"/>
      <c r="S17" s="32"/>
      <c r="T17" s="32"/>
      <c r="U17" s="32"/>
      <c r="V17" s="32"/>
      <c r="W17" s="32"/>
      <c r="X17" s="33"/>
    </row>
    <row r="18" spans="2:24" x14ac:dyDescent="0.2">
      <c r="B18" s="2">
        <v>2.1</v>
      </c>
      <c r="C18" s="2">
        <v>2.2000000000000002</v>
      </c>
      <c r="D18" s="2">
        <v>2.2999999999999998</v>
      </c>
      <c r="E18" s="2">
        <v>2.4</v>
      </c>
      <c r="F18" s="2">
        <v>2.5</v>
      </c>
      <c r="G18" s="2"/>
      <c r="H18" s="2"/>
      <c r="I18" s="3"/>
      <c r="J18" s="3"/>
      <c r="K18" s="3"/>
      <c r="L18" s="3"/>
      <c r="N18" s="31"/>
      <c r="O18" s="32"/>
      <c r="P18" s="32"/>
      <c r="Q18" s="32"/>
      <c r="R18" s="32"/>
      <c r="S18" s="32"/>
      <c r="T18" s="32"/>
      <c r="U18" s="32"/>
      <c r="V18" s="32"/>
      <c r="W18" s="32"/>
      <c r="X18" s="33"/>
    </row>
    <row r="19" spans="2:24" x14ac:dyDescent="0.2">
      <c r="B19" s="6"/>
      <c r="C19" s="6"/>
      <c r="D19" s="6"/>
      <c r="E19" s="6"/>
      <c r="F19" s="6"/>
      <c r="G19" s="6"/>
      <c r="H19" s="6"/>
      <c r="I19" s="3"/>
      <c r="J19" s="3"/>
      <c r="K19" s="3"/>
      <c r="L19" s="3"/>
      <c r="N19" s="31"/>
      <c r="O19" s="32"/>
      <c r="P19" s="32"/>
      <c r="Q19" s="32"/>
      <c r="R19" s="32"/>
      <c r="S19" s="32"/>
      <c r="T19" s="32"/>
      <c r="U19" s="32"/>
      <c r="V19" s="32"/>
      <c r="W19" s="32"/>
      <c r="X19" s="33"/>
    </row>
    <row r="20" spans="2:24" x14ac:dyDescent="0.2">
      <c r="B20" s="17" t="s">
        <v>58</v>
      </c>
      <c r="C20" s="17"/>
      <c r="D20" s="17"/>
      <c r="E20" s="17"/>
      <c r="F20" s="17"/>
      <c r="G20" s="17"/>
      <c r="H20" s="17"/>
      <c r="I20" s="3"/>
      <c r="J20" s="7">
        <f>IFERROR(AVERAGE(B22:H22),0)</f>
        <v>0</v>
      </c>
      <c r="K20" s="8">
        <v>1</v>
      </c>
      <c r="L20" s="10">
        <f>IF(COUNTA($B21:$H21)=COUNT($B22:$H22),(100*K20/($K$14+$K$17+$K$20+$K$23+$K$26))*(J20/5),0)</f>
        <v>0</v>
      </c>
      <c r="N20" s="31"/>
      <c r="O20" s="32"/>
      <c r="P20" s="32"/>
      <c r="Q20" s="32"/>
      <c r="R20" s="32"/>
      <c r="S20" s="32"/>
      <c r="T20" s="32"/>
      <c r="U20" s="32"/>
      <c r="V20" s="32"/>
      <c r="W20" s="32"/>
      <c r="X20" s="33"/>
    </row>
    <row r="21" spans="2:24" x14ac:dyDescent="0.2">
      <c r="B21" s="2" t="s">
        <v>6</v>
      </c>
      <c r="C21" s="2" t="s">
        <v>7</v>
      </c>
      <c r="D21" s="2">
        <v>3.2</v>
      </c>
      <c r="E21" s="2">
        <v>3.3</v>
      </c>
      <c r="F21" s="2">
        <v>3.4</v>
      </c>
      <c r="G21" s="2">
        <v>3.5</v>
      </c>
      <c r="H21" s="2">
        <v>3.6</v>
      </c>
      <c r="I21" s="3"/>
      <c r="J21" s="3"/>
      <c r="K21" s="3"/>
      <c r="L21" s="3"/>
      <c r="N21" s="31"/>
      <c r="O21" s="32"/>
      <c r="P21" s="32"/>
      <c r="Q21" s="32"/>
      <c r="R21" s="32"/>
      <c r="S21" s="32"/>
      <c r="T21" s="32"/>
      <c r="U21" s="32"/>
      <c r="V21" s="32"/>
      <c r="W21" s="32"/>
      <c r="X21" s="33"/>
    </row>
    <row r="22" spans="2:24" x14ac:dyDescent="0.2">
      <c r="B22" s="6"/>
      <c r="C22" s="6"/>
      <c r="D22" s="6"/>
      <c r="E22" s="6"/>
      <c r="F22" s="6"/>
      <c r="G22" s="6"/>
      <c r="H22" s="6"/>
      <c r="I22" s="3"/>
      <c r="J22" s="3"/>
      <c r="K22" s="3"/>
      <c r="L22" s="3"/>
      <c r="N22" s="31"/>
      <c r="O22" s="32"/>
      <c r="P22" s="32"/>
      <c r="Q22" s="32"/>
      <c r="R22" s="32"/>
      <c r="S22" s="32"/>
      <c r="T22" s="32"/>
      <c r="U22" s="32"/>
      <c r="V22" s="32"/>
      <c r="W22" s="32"/>
      <c r="X22" s="33"/>
    </row>
    <row r="23" spans="2:24" x14ac:dyDescent="0.2">
      <c r="B23" s="17" t="s">
        <v>59</v>
      </c>
      <c r="C23" s="17"/>
      <c r="D23" s="17"/>
      <c r="E23" s="17"/>
      <c r="F23" s="17"/>
      <c r="G23" s="17"/>
      <c r="H23" s="17"/>
      <c r="I23" s="3"/>
      <c r="J23" s="7">
        <f>IFERROR(AVERAGE(B25:H25),0)</f>
        <v>0</v>
      </c>
      <c r="K23" s="8">
        <v>1</v>
      </c>
      <c r="L23" s="10">
        <f>IF(COUNTA($B24:$H24)=COUNT($B25:$H25),(100*K23/($K$14+$K$17+$K$20+$K$23+$K$26))*(J23/5),0)</f>
        <v>0</v>
      </c>
      <c r="N23" s="31"/>
      <c r="O23" s="32"/>
      <c r="P23" s="32"/>
      <c r="Q23" s="32"/>
      <c r="R23" s="32"/>
      <c r="S23" s="32"/>
      <c r="T23" s="32"/>
      <c r="U23" s="32"/>
      <c r="V23" s="32"/>
      <c r="W23" s="32"/>
      <c r="X23" s="33"/>
    </row>
    <row r="24" spans="2:24" x14ac:dyDescent="0.2">
      <c r="B24" s="2" t="s">
        <v>8</v>
      </c>
      <c r="C24" s="2" t="s">
        <v>9</v>
      </c>
      <c r="D24" s="2">
        <v>4.2</v>
      </c>
      <c r="E24" s="2">
        <v>4.3</v>
      </c>
      <c r="F24" s="2">
        <v>4.4000000000000004</v>
      </c>
      <c r="G24" s="2">
        <v>4.5</v>
      </c>
      <c r="H24" s="2">
        <v>4.5999999999999996</v>
      </c>
      <c r="I24" s="3"/>
      <c r="J24" s="3"/>
      <c r="K24" s="3"/>
      <c r="L24" s="3"/>
      <c r="N24" s="31"/>
      <c r="O24" s="32"/>
      <c r="P24" s="32"/>
      <c r="Q24" s="32"/>
      <c r="R24" s="32"/>
      <c r="S24" s="32"/>
      <c r="T24" s="32"/>
      <c r="U24" s="32"/>
      <c r="V24" s="32"/>
      <c r="W24" s="32"/>
      <c r="X24" s="33"/>
    </row>
    <row r="25" spans="2:24" x14ac:dyDescent="0.2">
      <c r="B25" s="6"/>
      <c r="C25" s="6"/>
      <c r="D25" s="6"/>
      <c r="E25" s="6"/>
      <c r="F25" s="6"/>
      <c r="G25" s="6"/>
      <c r="H25" s="6"/>
      <c r="I25" s="3"/>
      <c r="J25" s="3"/>
      <c r="K25" s="3"/>
      <c r="L25" s="3"/>
      <c r="N25" s="31"/>
      <c r="O25" s="32"/>
      <c r="P25" s="32"/>
      <c r="Q25" s="32"/>
      <c r="R25" s="32"/>
      <c r="S25" s="32"/>
      <c r="T25" s="32"/>
      <c r="U25" s="32"/>
      <c r="V25" s="32"/>
      <c r="W25" s="32"/>
      <c r="X25" s="33"/>
    </row>
    <row r="26" spans="2:24" x14ac:dyDescent="0.2">
      <c r="B26" s="17" t="s">
        <v>60</v>
      </c>
      <c r="C26" s="17"/>
      <c r="D26" s="17"/>
      <c r="E26" s="17"/>
      <c r="F26" s="17"/>
      <c r="G26" s="17"/>
      <c r="H26" s="17"/>
      <c r="I26" s="3"/>
      <c r="J26" s="7">
        <f>IFERROR(AVERAGE(B28:H28),0)</f>
        <v>0</v>
      </c>
      <c r="K26" s="8">
        <v>1</v>
      </c>
      <c r="L26" s="10">
        <f>IF(COUNTA($B27:$H27)=COUNT($B28:$H28),(100*K26/($K$14+$K$17+$K$20+$K$23+$K$26))*(J26/5),0)</f>
        <v>0</v>
      </c>
      <c r="N26" s="31"/>
      <c r="O26" s="32"/>
      <c r="P26" s="32"/>
      <c r="Q26" s="32"/>
      <c r="R26" s="32"/>
      <c r="S26" s="32"/>
      <c r="T26" s="32"/>
      <c r="U26" s="32"/>
      <c r="V26" s="32"/>
      <c r="W26" s="32"/>
      <c r="X26" s="33"/>
    </row>
    <row r="27" spans="2:24" x14ac:dyDescent="0.2">
      <c r="B27" s="2">
        <v>5.0999999999999996</v>
      </c>
      <c r="C27" s="2" t="s">
        <v>14</v>
      </c>
      <c r="D27" s="2" t="s">
        <v>15</v>
      </c>
      <c r="E27" s="2">
        <v>5.3</v>
      </c>
      <c r="F27" s="2">
        <v>5.4</v>
      </c>
      <c r="G27" s="2"/>
      <c r="H27" s="2"/>
      <c r="I27" s="3"/>
      <c r="J27" s="3"/>
      <c r="K27" s="3"/>
      <c r="L27" s="3"/>
      <c r="N27" s="31"/>
      <c r="O27" s="32"/>
      <c r="P27" s="32"/>
      <c r="Q27" s="32"/>
      <c r="R27" s="32"/>
      <c r="S27" s="32"/>
      <c r="T27" s="32"/>
      <c r="U27" s="32"/>
      <c r="V27" s="32"/>
      <c r="W27" s="32"/>
      <c r="X27" s="33"/>
    </row>
    <row r="28" spans="2:24" x14ac:dyDescent="0.2">
      <c r="B28" s="6"/>
      <c r="C28" s="6"/>
      <c r="D28" s="6"/>
      <c r="E28" s="6"/>
      <c r="F28" s="6"/>
      <c r="G28" s="6"/>
      <c r="H28" s="6"/>
      <c r="I28" s="3"/>
      <c r="J28" s="3"/>
      <c r="K28" s="3"/>
      <c r="L28" s="3"/>
      <c r="N28" s="31"/>
      <c r="O28" s="32"/>
      <c r="P28" s="32"/>
      <c r="Q28" s="32"/>
      <c r="R28" s="32"/>
      <c r="S28" s="32"/>
      <c r="T28" s="32"/>
      <c r="U28" s="32"/>
      <c r="V28" s="32"/>
      <c r="W28" s="32"/>
      <c r="X28" s="33"/>
    </row>
    <row r="29" spans="2:24" x14ac:dyDescent="0.2">
      <c r="B29" s="3"/>
      <c r="C29" s="3"/>
      <c r="D29" s="3"/>
      <c r="E29" s="3"/>
      <c r="F29" s="3"/>
      <c r="G29" s="3"/>
      <c r="H29" s="3"/>
      <c r="I29" s="3"/>
      <c r="J29" s="9"/>
      <c r="K29" s="9"/>
      <c r="L29" s="3"/>
      <c r="N29" s="31"/>
      <c r="O29" s="32"/>
      <c r="P29" s="32"/>
      <c r="Q29" s="32"/>
      <c r="R29" s="32"/>
      <c r="S29" s="32"/>
      <c r="T29" s="32"/>
      <c r="U29" s="32"/>
      <c r="V29" s="32"/>
      <c r="W29" s="32"/>
      <c r="X29" s="33"/>
    </row>
    <row r="30" spans="2:24" x14ac:dyDescent="0.2">
      <c r="B30" s="27" t="s">
        <v>10</v>
      </c>
      <c r="C30" s="27"/>
      <c r="D30" s="27"/>
      <c r="E30" s="27"/>
      <c r="F30" s="27"/>
      <c r="G30" s="27"/>
      <c r="H30" s="27"/>
      <c r="I30" s="3"/>
      <c r="K30" s="16" t="str">
        <f>_xlfn.CONCAT("(",COUNT(B16:H16,B19:H19,B22:H22,B25:H25,B28:H28),"/",COUNTA(B15:H15,B18:H18,B21:H21,B24:H24,B27:H27),")")</f>
        <v>(0/30)</v>
      </c>
      <c r="L30" s="11">
        <f>ROUND(SUM(L14,L17,L20,L23,L26),0)</f>
        <v>0</v>
      </c>
      <c r="N30" s="34"/>
      <c r="O30" s="35"/>
      <c r="P30" s="35"/>
      <c r="Q30" s="35"/>
      <c r="R30" s="35"/>
      <c r="S30" s="35"/>
      <c r="T30" s="35"/>
      <c r="U30" s="35"/>
      <c r="V30" s="35"/>
      <c r="W30" s="35"/>
      <c r="X30" s="36"/>
    </row>
    <row r="32" spans="2:24" ht="15" customHeight="1" x14ac:dyDescent="0.2"/>
    <row r="34" ht="15" customHeight="1" x14ac:dyDescent="0.2"/>
    <row r="36" ht="15" customHeight="1" x14ac:dyDescent="0.2"/>
    <row r="38" ht="15" customHeight="1" x14ac:dyDescent="0.2"/>
  </sheetData>
  <mergeCells count="15">
    <mergeCell ref="B26:H26"/>
    <mergeCell ref="B30:H30"/>
    <mergeCell ref="N6:O7"/>
    <mergeCell ref="P6:X7"/>
    <mergeCell ref="B23:H23"/>
    <mergeCell ref="B6:L10"/>
    <mergeCell ref="B12:H12"/>
    <mergeCell ref="B14:H14"/>
    <mergeCell ref="B17:H17"/>
    <mergeCell ref="B20:H20"/>
    <mergeCell ref="N16:X30"/>
    <mergeCell ref="N8:O13"/>
    <mergeCell ref="P8:X9"/>
    <mergeCell ref="P10:X11"/>
    <mergeCell ref="P12:X13"/>
  </mergeCells>
  <conditionalFormatting sqref="B15:H15 B27:H27">
    <cfRule type="expression" dxfId="13" priority="11" stopIfTrue="1">
      <formula>IF(ISBLANK(B15),TRUE,FALSE)</formula>
    </cfRule>
  </conditionalFormatting>
  <conditionalFormatting sqref="B16:H16 B19:H19 B22:H22 B25:H25 B28:H28 P6">
    <cfRule type="expression" dxfId="12" priority="12">
      <formula>IF(ISBLANK(B6),TRUE,FALSE)</formula>
    </cfRule>
  </conditionalFormatting>
  <conditionalFormatting sqref="B16:H16 B19:H19 B22:H22 B25:H25 B28:H28">
    <cfRule type="expression" dxfId="11" priority="10" stopIfTrue="1">
      <formula>IF(ISBLANK(B15),TRUE,FALSE)</formula>
    </cfRule>
    <cfRule type="expression" dxfId="10" priority="13">
      <formula>IF(OR(B16&gt;5,B16&lt;1),TRUE,FALSE)</formula>
    </cfRule>
    <cfRule type="expression" dxfId="9" priority="14">
      <formula>IF(B16=2,TRUE,FALSE)</formula>
    </cfRule>
    <cfRule type="expression" dxfId="8" priority="15">
      <formula>IF(B16=1,TRUE,FALSE)</formula>
    </cfRule>
    <cfRule type="expression" dxfId="7" priority="16">
      <formula>IF(B16=5,TRUE,FALSE)</formula>
    </cfRule>
    <cfRule type="expression" dxfId="6" priority="17">
      <formula>IF(B16=4,TRUE,FALSE)</formula>
    </cfRule>
  </conditionalFormatting>
  <conditionalFormatting sqref="B18:H18">
    <cfRule type="expression" dxfId="5" priority="3" stopIfTrue="1">
      <formula>IF(ISBLANK(B18),TRUE,FALSE)</formula>
    </cfRule>
  </conditionalFormatting>
  <conditionalFormatting sqref="B21:H21">
    <cfRule type="expression" dxfId="4" priority="2" stopIfTrue="1">
      <formula>IF(ISBLANK(B21),TRUE,FALSE)</formula>
    </cfRule>
  </conditionalFormatting>
  <conditionalFormatting sqref="B24:H24">
    <cfRule type="expression" dxfId="3" priority="1" stopIfTrue="1">
      <formula>IF(ISBLANK(B24),TRUE,FALSE)</formula>
    </cfRule>
  </conditionalFormatting>
  <conditionalFormatting sqref="P8:X13">
    <cfRule type="expression" dxfId="2" priority="181" stopIfTrue="1">
      <formula>IF(P8=" ",TRUE,FALSE)</formula>
    </cfRule>
    <cfRule type="expression" dxfId="1" priority="182" stopIfTrue="1">
      <formula>IF(OR($L$30&lt;70,COUNTIF($B$16:$H$16,1)&gt;0,COUNTIF($B$19:$H$19,1)&gt;0,COUNTIF($B$22:$H$22,1)&gt;0,COUNTIF($B$25:$H$25,1)&gt;0,COUNTIF($B$28:$H$28,1)&gt;0,COUNTIF(#REF!,1)&gt;0,COUNTIF(#REF!,1)&gt;0),TRUE,FALSE)</formula>
    </cfRule>
    <cfRule type="expression" dxfId="0" priority="183" stopIfTrue="1">
      <formula>IF(AND($L$30&gt;=70,COUNTIF($B$16:$H$16,"&lt;3")=0,COUNTIF($B$19:$H$19,"&lt;3")=0,COUNTIF($B$22:$H$22,"&lt;3")=0,COUNTIF($B$25:$H$25,"&lt;3")=0,COUNTIF($B$28:$H$28,"&lt;3")=0,COUNTIF(#REF!,"&lt;3")=0,COUNTIF(#REF!,"&lt;3")=0),TRUE,FALSE)</formula>
    </cfRule>
  </conditionalFormatting>
  <dataValidations count="1">
    <dataValidation type="list" allowBlank="1" showInputMessage="1" showErrorMessage="1" sqref="B16:G16 B28:F28 B25:H25 B22:H22 B19:F19" xr:uid="{59268AFB-1C75-5746-B0FF-9FBA1E00A6B9}">
      <formula1>"5,4,3,2,1"</formula1>
    </dataValidation>
  </dataValidations>
  <printOptions horizontalCentered="1"/>
  <pageMargins left="0.25" right="0.25" top="0.75" bottom="0.75" header="0.3" footer="0.3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757C7-8DAE-094A-BA73-FE165D152A87}">
  <dimension ref="A1:D40"/>
  <sheetViews>
    <sheetView workbookViewId="0">
      <selection activeCell="C2" sqref="C2"/>
    </sheetView>
  </sheetViews>
  <sheetFormatPr baseColWidth="10" defaultColWidth="11" defaultRowHeight="16" x14ac:dyDescent="0.2"/>
  <cols>
    <col min="1" max="1" width="10.83203125" style="12" customWidth="1"/>
    <col min="2" max="2" width="52.83203125" style="12" customWidth="1"/>
    <col min="3" max="4" width="11" style="15"/>
    <col min="5" max="16384" width="11" style="12"/>
  </cols>
  <sheetData>
    <row r="1" spans="1:4" x14ac:dyDescent="0.2">
      <c r="C1" s="13" t="s">
        <v>63</v>
      </c>
      <c r="D1" s="13" t="s">
        <v>17</v>
      </c>
    </row>
    <row r="3" spans="1:4" s="14" customFormat="1" x14ac:dyDescent="0.2">
      <c r="A3" s="14" t="s">
        <v>18</v>
      </c>
      <c r="B3" s="14" t="s">
        <v>19</v>
      </c>
      <c r="C3" s="13">
        <f>SUM(C4:C9)</f>
        <v>6</v>
      </c>
      <c r="D3" s="13">
        <f>SUM(D4:D9)</f>
        <v>15</v>
      </c>
    </row>
    <row r="4" spans="1:4" x14ac:dyDescent="0.2">
      <c r="A4" s="12">
        <v>1.1000000000000001</v>
      </c>
      <c r="B4" s="12" t="s">
        <v>20</v>
      </c>
      <c r="C4" s="15">
        <v>1</v>
      </c>
      <c r="D4" s="15">
        <v>3</v>
      </c>
    </row>
    <row r="5" spans="1:4" x14ac:dyDescent="0.2">
      <c r="A5" s="12">
        <v>1.2</v>
      </c>
      <c r="B5" s="12" t="s">
        <v>21</v>
      </c>
      <c r="C5" s="15">
        <v>1</v>
      </c>
      <c r="D5" s="15">
        <v>2</v>
      </c>
    </row>
    <row r="6" spans="1:4" x14ac:dyDescent="0.2">
      <c r="A6" s="12">
        <v>1.3</v>
      </c>
      <c r="B6" s="12" t="s">
        <v>22</v>
      </c>
      <c r="C6" s="15">
        <v>1</v>
      </c>
      <c r="D6" s="15">
        <v>4</v>
      </c>
    </row>
    <row r="7" spans="1:4" x14ac:dyDescent="0.2">
      <c r="A7" s="12">
        <v>1.4</v>
      </c>
      <c r="B7" s="12" t="s">
        <v>23</v>
      </c>
      <c r="C7" s="15">
        <v>1</v>
      </c>
      <c r="D7" s="15">
        <v>3</v>
      </c>
    </row>
    <row r="8" spans="1:4" x14ac:dyDescent="0.2">
      <c r="A8" s="12">
        <v>1.5</v>
      </c>
      <c r="B8" s="12" t="s">
        <v>24</v>
      </c>
      <c r="C8" s="15">
        <v>1</v>
      </c>
      <c r="D8" s="15">
        <v>2</v>
      </c>
    </row>
    <row r="9" spans="1:4" x14ac:dyDescent="0.2">
      <c r="A9" s="12">
        <v>1.6</v>
      </c>
      <c r="B9" s="12" t="s">
        <v>25</v>
      </c>
      <c r="C9" s="15">
        <v>1</v>
      </c>
      <c r="D9" s="15">
        <v>1</v>
      </c>
    </row>
    <row r="11" spans="1:4" s="14" customFormat="1" x14ac:dyDescent="0.2">
      <c r="A11" s="14" t="s">
        <v>26</v>
      </c>
      <c r="B11" s="14" t="s">
        <v>27</v>
      </c>
      <c r="C11" s="13">
        <f>SUM(C12:C16)</f>
        <v>5</v>
      </c>
      <c r="D11" s="13">
        <f>SUM(D12:D16)</f>
        <v>15</v>
      </c>
    </row>
    <row r="12" spans="1:4" x14ac:dyDescent="0.2">
      <c r="A12" s="12">
        <v>2.1</v>
      </c>
      <c r="B12" s="12" t="s">
        <v>28</v>
      </c>
      <c r="C12" s="15">
        <v>1</v>
      </c>
      <c r="D12" s="15">
        <v>2</v>
      </c>
    </row>
    <row r="13" spans="1:4" x14ac:dyDescent="0.2">
      <c r="A13" s="12">
        <v>2.2000000000000002</v>
      </c>
      <c r="B13" s="12" t="s">
        <v>29</v>
      </c>
      <c r="C13" s="15">
        <v>1</v>
      </c>
      <c r="D13" s="15">
        <v>4</v>
      </c>
    </row>
    <row r="14" spans="1:4" x14ac:dyDescent="0.2">
      <c r="A14" s="12">
        <v>2.2999999999999998</v>
      </c>
      <c r="B14" s="12" t="s">
        <v>30</v>
      </c>
      <c r="C14" s="15">
        <v>1</v>
      </c>
      <c r="D14" s="15">
        <v>2</v>
      </c>
    </row>
    <row r="15" spans="1:4" x14ac:dyDescent="0.2">
      <c r="A15" s="12">
        <v>2.4</v>
      </c>
      <c r="B15" s="12" t="s">
        <v>31</v>
      </c>
      <c r="C15" s="15">
        <v>1</v>
      </c>
      <c r="D15" s="15">
        <v>3</v>
      </c>
    </row>
    <row r="16" spans="1:4" x14ac:dyDescent="0.2">
      <c r="A16" s="12">
        <v>2.5</v>
      </c>
      <c r="B16" s="12" t="s">
        <v>32</v>
      </c>
      <c r="C16" s="15">
        <v>1</v>
      </c>
      <c r="D16" s="15">
        <v>4</v>
      </c>
    </row>
    <row r="18" spans="1:4" s="14" customFormat="1" x14ac:dyDescent="0.2">
      <c r="A18" s="14" t="s">
        <v>33</v>
      </c>
      <c r="B18" s="14" t="s">
        <v>34</v>
      </c>
      <c r="C18" s="13">
        <f>SUM(C19:C24)</f>
        <v>7</v>
      </c>
      <c r="D18" s="13">
        <f>SUM(D19:D24)</f>
        <v>15</v>
      </c>
    </row>
    <row r="19" spans="1:4" x14ac:dyDescent="0.2">
      <c r="A19" s="12">
        <v>3.1</v>
      </c>
      <c r="B19" s="12" t="s">
        <v>35</v>
      </c>
      <c r="C19" s="15">
        <v>2</v>
      </c>
      <c r="D19" s="15">
        <v>5</v>
      </c>
    </row>
    <row r="20" spans="1:4" x14ac:dyDescent="0.2">
      <c r="A20" s="12">
        <v>3.2</v>
      </c>
      <c r="B20" s="12" t="s">
        <v>36</v>
      </c>
      <c r="C20" s="15">
        <v>1</v>
      </c>
      <c r="D20" s="15">
        <v>1</v>
      </c>
    </row>
    <row r="21" spans="1:4" x14ac:dyDescent="0.2">
      <c r="A21" s="12">
        <v>3.3</v>
      </c>
      <c r="B21" s="12" t="s">
        <v>37</v>
      </c>
      <c r="C21" s="15">
        <v>1</v>
      </c>
      <c r="D21" s="15">
        <v>2</v>
      </c>
    </row>
    <row r="22" spans="1:4" x14ac:dyDescent="0.2">
      <c r="A22" s="12">
        <v>3.4</v>
      </c>
      <c r="B22" s="12" t="s">
        <v>38</v>
      </c>
      <c r="C22" s="15">
        <v>1</v>
      </c>
      <c r="D22" s="15">
        <v>3</v>
      </c>
    </row>
    <row r="23" spans="1:4" x14ac:dyDescent="0.2">
      <c r="A23" s="12">
        <v>3.5</v>
      </c>
      <c r="B23" s="12" t="s">
        <v>39</v>
      </c>
      <c r="C23" s="15">
        <v>1</v>
      </c>
      <c r="D23" s="15">
        <v>2</v>
      </c>
    </row>
    <row r="24" spans="1:4" x14ac:dyDescent="0.2">
      <c r="A24" s="12">
        <v>3.6</v>
      </c>
      <c r="B24" s="12" t="s">
        <v>40</v>
      </c>
      <c r="C24" s="15">
        <v>1</v>
      </c>
      <c r="D24" s="15">
        <v>2</v>
      </c>
    </row>
    <row r="26" spans="1:4" s="14" customFormat="1" x14ac:dyDescent="0.2">
      <c r="A26" s="14" t="s">
        <v>41</v>
      </c>
      <c r="B26" s="14" t="s">
        <v>42</v>
      </c>
      <c r="C26" s="13">
        <f>SUM(C27:C32)</f>
        <v>7</v>
      </c>
      <c r="D26" s="13">
        <f>SUM(D27:D32)</f>
        <v>21</v>
      </c>
    </row>
    <row r="27" spans="1:4" x14ac:dyDescent="0.2">
      <c r="A27" s="12">
        <v>4.0999999999999996</v>
      </c>
      <c r="B27" s="12" t="s">
        <v>43</v>
      </c>
      <c r="C27" s="15">
        <v>2</v>
      </c>
      <c r="D27" s="15">
        <v>5</v>
      </c>
    </row>
    <row r="28" spans="1:4" x14ac:dyDescent="0.2">
      <c r="A28" s="12">
        <v>4.2</v>
      </c>
      <c r="B28" s="12" t="s">
        <v>44</v>
      </c>
      <c r="C28" s="15">
        <v>1</v>
      </c>
      <c r="D28" s="15">
        <v>3</v>
      </c>
    </row>
    <row r="29" spans="1:4" x14ac:dyDescent="0.2">
      <c r="A29" s="12">
        <v>4.3</v>
      </c>
      <c r="B29" s="12" t="s">
        <v>45</v>
      </c>
      <c r="C29" s="15">
        <v>1</v>
      </c>
      <c r="D29" s="15">
        <v>4</v>
      </c>
    </row>
    <row r="30" spans="1:4" x14ac:dyDescent="0.2">
      <c r="A30" s="12">
        <v>4.4000000000000004</v>
      </c>
      <c r="B30" s="12" t="s">
        <v>46</v>
      </c>
      <c r="C30" s="15">
        <v>1</v>
      </c>
      <c r="D30" s="15">
        <v>4</v>
      </c>
    </row>
    <row r="31" spans="1:4" x14ac:dyDescent="0.2">
      <c r="A31" s="12">
        <v>4.5</v>
      </c>
      <c r="B31" s="12" t="s">
        <v>47</v>
      </c>
      <c r="C31" s="15">
        <v>1</v>
      </c>
      <c r="D31" s="15">
        <v>2</v>
      </c>
    </row>
    <row r="32" spans="1:4" x14ac:dyDescent="0.2">
      <c r="A32" s="12">
        <v>4.5999999999999996</v>
      </c>
      <c r="B32" s="12" t="s">
        <v>48</v>
      </c>
      <c r="C32" s="15">
        <v>1</v>
      </c>
      <c r="D32" s="15">
        <v>3</v>
      </c>
    </row>
    <row r="34" spans="1:4" s="14" customFormat="1" x14ac:dyDescent="0.2">
      <c r="A34" s="14" t="s">
        <v>49</v>
      </c>
      <c r="B34" s="14" t="s">
        <v>50</v>
      </c>
      <c r="C34" s="13">
        <f>SUM(C35:C38)</f>
        <v>5</v>
      </c>
      <c r="D34" s="13">
        <f>SUM(D35:D38)</f>
        <v>14</v>
      </c>
    </row>
    <row r="35" spans="1:4" x14ac:dyDescent="0.2">
      <c r="A35" s="12">
        <v>5.0999999999999996</v>
      </c>
      <c r="B35" s="12" t="s">
        <v>51</v>
      </c>
      <c r="C35" s="15">
        <v>1</v>
      </c>
      <c r="D35" s="15">
        <v>2</v>
      </c>
    </row>
    <row r="36" spans="1:4" x14ac:dyDescent="0.2">
      <c r="A36" s="12">
        <v>5.2</v>
      </c>
      <c r="B36" s="12" t="s">
        <v>52</v>
      </c>
      <c r="C36" s="15">
        <v>2</v>
      </c>
      <c r="D36" s="15">
        <v>7</v>
      </c>
    </row>
    <row r="37" spans="1:4" x14ac:dyDescent="0.2">
      <c r="A37" s="12">
        <v>5.3</v>
      </c>
      <c r="B37" s="12" t="s">
        <v>53</v>
      </c>
      <c r="C37" s="15">
        <v>1</v>
      </c>
      <c r="D37" s="15">
        <v>3</v>
      </c>
    </row>
    <row r="38" spans="1:4" x14ac:dyDescent="0.2">
      <c r="A38" s="12">
        <v>5.4</v>
      </c>
      <c r="B38" s="12" t="s">
        <v>54</v>
      </c>
      <c r="C38" s="15">
        <v>1</v>
      </c>
      <c r="D38" s="15">
        <v>2</v>
      </c>
    </row>
    <row r="40" spans="1:4" x14ac:dyDescent="0.2">
      <c r="B40" s="14" t="s">
        <v>55</v>
      </c>
      <c r="C40" s="13">
        <f>C3+C11+C18+C26+C34</f>
        <v>30</v>
      </c>
      <c r="D40" s="13">
        <f>D3+D11+D18+D26+D34</f>
        <v>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85908B7C34F440BA5BF7005D6DA46F" ma:contentTypeVersion="14" ma:contentTypeDescription="Create a new document." ma:contentTypeScope="" ma:versionID="c733d002c440eb122e88d5ceb6255754">
  <xsd:schema xmlns:xsd="http://www.w3.org/2001/XMLSchema" xmlns:xs="http://www.w3.org/2001/XMLSchema" xmlns:p="http://schemas.microsoft.com/office/2006/metadata/properties" xmlns:ns3="b6aaddb4-c804-450a-be2e-fee61e336470" xmlns:ns4="79fa0255-dba5-4b41-ab4a-23740e828a80" targetNamespace="http://schemas.microsoft.com/office/2006/metadata/properties" ma:root="true" ma:fieldsID="6cfabbdff51303b7278fff46a6ee274b" ns3:_="" ns4:_="">
    <xsd:import namespace="b6aaddb4-c804-450a-be2e-fee61e336470"/>
    <xsd:import namespace="79fa0255-dba5-4b41-ab4a-23740e828a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addb4-c804-450a-be2e-fee61e336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a0255-dba5-4b41-ab4a-23740e828a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BEE09D-41F8-43D9-884E-D450E907D5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18FFAB-BA18-4E97-BDC2-A6DA8789B6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aaddb4-c804-450a-be2e-fee61e336470"/>
    <ds:schemaRef ds:uri="79fa0255-dba5-4b41-ab4a-23740e828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41D15C-374D-4BFB-A155-3DE4951FE7CA}">
  <ds:schemaRefs>
    <ds:schemaRef ds:uri="http://www.w3.org/XML/1998/namespace"/>
    <ds:schemaRef ds:uri="79fa0255-dba5-4b41-ab4a-23740e828a80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b6aaddb4-c804-450a-be2e-fee61e33647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SAA</vt:lpstr>
      <vt:lpstr>CE</vt:lpstr>
      <vt:lpstr>Standards-Criteria</vt:lpstr>
      <vt:lpstr>CE!Print_Area</vt:lpstr>
      <vt:lpstr>SAA!Print_Area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Shahrir Abdullah</cp:lastModifiedBy>
  <cp:revision/>
  <dcterms:created xsi:type="dcterms:W3CDTF">2023-01-04T03:19:33Z</dcterms:created>
  <dcterms:modified xsi:type="dcterms:W3CDTF">2026-04-18T01:18:56Z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0x0101009085908B7C34F440BA5BF7005D6DA46F</vt:lpwstr>
  </property>
</Properties>
</file>